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838568\Desktop\TRANSPARÊNCIA PASSIVA\PANDEMIA\"/>
    </mc:Choice>
  </mc:AlternateContent>
  <bookViews>
    <workbookView xWindow="0" yWindow="0" windowWidth="21600" windowHeight="7380"/>
  </bookViews>
  <sheets>
    <sheet name="Comparativo mensal - serviços" sheetId="81" r:id="rId1"/>
    <sheet name="Comparativo mensal - canais" sheetId="82" r:id="rId2"/>
    <sheet name="Serviços - MAI 23" sheetId="28" r:id="rId3"/>
    <sheet name="Canais - MAI 23" sheetId="27" r:id="rId4"/>
    <sheet name="Órgãos x Serviços" sheetId="9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90" l="1"/>
  <c r="F3" i="90"/>
  <c r="Y17" i="82"/>
  <c r="U17" i="82"/>
  <c r="Q17" i="82"/>
  <c r="M17" i="82"/>
  <c r="I17" i="82"/>
  <c r="E17" i="82"/>
  <c r="Q19" i="81"/>
  <c r="M19" i="81"/>
  <c r="I19" i="81"/>
  <c r="E19" i="81"/>
  <c r="J9" i="82" l="1"/>
  <c r="K9" i="82"/>
  <c r="L9" i="82"/>
  <c r="M9" i="82"/>
  <c r="N9" i="82"/>
  <c r="O9" i="82"/>
  <c r="P9" i="82"/>
  <c r="A27" i="90" l="1"/>
  <c r="A26" i="90"/>
  <c r="E4" i="90"/>
  <c r="D4" i="90"/>
  <c r="C4" i="90"/>
  <c r="B4" i="90"/>
  <c r="Q16" i="82"/>
  <c r="M16" i="82"/>
  <c r="E18" i="81"/>
  <c r="Q18" i="81"/>
  <c r="M18" i="81"/>
  <c r="I18" i="81"/>
  <c r="T14" i="82" l="1"/>
  <c r="P14" i="82"/>
  <c r="L14" i="82"/>
  <c r="H14" i="82"/>
  <c r="D14" i="82"/>
  <c r="P16" i="81"/>
  <c r="L16" i="81"/>
  <c r="M17" i="81" s="1"/>
  <c r="H16" i="81"/>
  <c r="D16" i="81"/>
  <c r="C9" i="82" l="1"/>
  <c r="F4" i="90" l="1"/>
  <c r="C26" i="90" s="1"/>
  <c r="D27" i="90" l="1"/>
  <c r="B26" i="90"/>
  <c r="C27" i="90"/>
  <c r="B27" i="90"/>
  <c r="D26" i="90"/>
  <c r="R5" i="81"/>
  <c r="R4" i="81"/>
  <c r="R3" i="81"/>
  <c r="C11" i="81"/>
  <c r="C28" i="90" l="1"/>
  <c r="E26" i="90"/>
  <c r="D28" i="90"/>
  <c r="E27" i="90"/>
  <c r="B28" i="90"/>
  <c r="W11" i="82"/>
  <c r="S11" i="82"/>
  <c r="O11" i="82"/>
  <c r="K11" i="82"/>
  <c r="G11" i="82"/>
  <c r="C11" i="82"/>
  <c r="X15" i="82"/>
  <c r="Y16" i="82" s="1"/>
  <c r="T15" i="82"/>
  <c r="U16" i="82" s="1"/>
  <c r="X14" i="82"/>
  <c r="X13" i="82"/>
  <c r="Y13" i="82" s="1"/>
  <c r="T13" i="82"/>
  <c r="U13" i="82" s="1"/>
  <c r="P13" i="82"/>
  <c r="Q13" i="82" s="1"/>
  <c r="L13" i="82"/>
  <c r="M13" i="82" s="1"/>
  <c r="H13" i="82"/>
  <c r="I13" i="82" s="1"/>
  <c r="D13" i="82"/>
  <c r="E13" i="82" s="1"/>
  <c r="I9" i="82"/>
  <c r="H9" i="82"/>
  <c r="G9" i="82"/>
  <c r="F9" i="82"/>
  <c r="E9" i="82"/>
  <c r="D9" i="82"/>
  <c r="B9" i="82"/>
  <c r="R8" i="82"/>
  <c r="Q8" i="82"/>
  <c r="R7" i="82"/>
  <c r="Q7" i="82"/>
  <c r="R6" i="82"/>
  <c r="Q6" i="82"/>
  <c r="R5" i="82"/>
  <c r="Q5" i="82"/>
  <c r="R4" i="82"/>
  <c r="Q4" i="82"/>
  <c r="R3" i="82"/>
  <c r="Q3" i="82"/>
  <c r="P15" i="81"/>
  <c r="Q15" i="81" s="1"/>
  <c r="H15" i="81"/>
  <c r="I15" i="81" s="1"/>
  <c r="E28" i="90" l="1"/>
  <c r="Y15" i="82"/>
  <c r="I16" i="82"/>
  <c r="Q15" i="82"/>
  <c r="Q9" i="82"/>
  <c r="Y14" i="82"/>
  <c r="Q14" i="82"/>
  <c r="I15" i="82"/>
  <c r="I14" i="82"/>
  <c r="E15" i="82"/>
  <c r="U14" i="82"/>
  <c r="U15" i="82"/>
  <c r="E14" i="82"/>
  <c r="E16" i="82"/>
  <c r="R9" i="82"/>
  <c r="M14" i="82"/>
  <c r="M15" i="82"/>
  <c r="R6" i="81" l="1"/>
  <c r="R7" i="81"/>
  <c r="R8" i="81"/>
  <c r="R9" i="81"/>
  <c r="R10" i="81"/>
  <c r="D11" i="81"/>
  <c r="B11" i="81"/>
  <c r="Q17" i="81"/>
  <c r="Q16" i="81"/>
  <c r="L15" i="81"/>
  <c r="M15" i="81" s="1"/>
  <c r="D15" i="81"/>
  <c r="E15" i="81" s="1"/>
  <c r="P11" i="81"/>
  <c r="O11" i="81"/>
  <c r="N11" i="81"/>
  <c r="M11" i="81"/>
  <c r="L11" i="81"/>
  <c r="K11" i="81"/>
  <c r="J11" i="81"/>
  <c r="I11" i="81"/>
  <c r="H11" i="81"/>
  <c r="G11" i="81"/>
  <c r="F11" i="81"/>
  <c r="E11" i="81"/>
  <c r="Q10" i="81"/>
  <c r="Q9" i="81"/>
  <c r="Q8" i="81"/>
  <c r="Q7" i="81"/>
  <c r="Q6" i="81"/>
  <c r="Q5" i="81"/>
  <c r="Q4" i="81"/>
  <c r="Q3" i="81"/>
  <c r="R11" i="81" l="1"/>
  <c r="E17" i="81"/>
  <c r="I17" i="81"/>
  <c r="Q11" i="81"/>
  <c r="I16" i="81"/>
  <c r="E16" i="81"/>
  <c r="M16" i="81"/>
  <c r="B7" i="28" l="1"/>
  <c r="B9" i="27" l="1"/>
</calcChain>
</file>

<file path=xl/sharedStrings.xml><?xml version="1.0" encoding="utf-8"?>
<sst xmlns="http://schemas.openxmlformats.org/spreadsheetml/2006/main" count="154" uniqueCount="54">
  <si>
    <t>Serviço</t>
  </si>
  <si>
    <t>PORTAL</t>
  </si>
  <si>
    <t>Central SP156</t>
  </si>
  <si>
    <t>Secretaria Municipal de Educação</t>
  </si>
  <si>
    <t>Alimentação escolar</t>
  </si>
  <si>
    <t>Material escolar</t>
  </si>
  <si>
    <t>Total Geral</t>
  </si>
  <si>
    <t>Contagem de Canal</t>
  </si>
  <si>
    <t>Contagem de Serviço</t>
  </si>
  <si>
    <t>Estabelecimento que não fornece álcool em gel ou permite entrada sem máscara durante a crise do Coronavírus</t>
  </si>
  <si>
    <t>Meses</t>
  </si>
  <si>
    <t xml:space="preserve">Protocolos** </t>
  </si>
  <si>
    <t>Variação*</t>
  </si>
  <si>
    <t>Mafinestação livre</t>
  </si>
  <si>
    <t>Denunciar irregularidade da contratação e/ou gestão de serviço público</t>
  </si>
  <si>
    <t>Total</t>
  </si>
  <si>
    <t>Manifestação livre</t>
  </si>
  <si>
    <t>Renda Básica Emergencial - Consultar Situação do Benefício</t>
  </si>
  <si>
    <t>Denunciar estabelecimento que não segue as regras de funcionamento previstas durante a pandemia do Coronavírus</t>
  </si>
  <si>
    <t xml:space="preserve">Portal </t>
  </si>
  <si>
    <t>E-mail</t>
  </si>
  <si>
    <t>Carta</t>
  </si>
  <si>
    <t>Encaminhamento de outros órgãos (Processo SEI, Memorando, Ofício, etc.) - referenciar na descrição</t>
  </si>
  <si>
    <t>Presencial</t>
  </si>
  <si>
    <t>Cartas</t>
  </si>
  <si>
    <t xml:space="preserve">Renda Básica Emergencial </t>
  </si>
  <si>
    <t>Renda Básica Emergencial</t>
  </si>
  <si>
    <t>Material e uniforme escolar</t>
  </si>
  <si>
    <t>Total acumulado 2021</t>
  </si>
  <si>
    <t>Total acumulado início da medição</t>
  </si>
  <si>
    <t>TOTAIS</t>
  </si>
  <si>
    <t>Vacinas</t>
  </si>
  <si>
    <t>Vacinação</t>
  </si>
  <si>
    <t>Total acumulado JUN a DEZ 2020</t>
  </si>
  <si>
    <t>01 a 31 de jan/22</t>
  </si>
  <si>
    <t>01 a 28 de fev/22</t>
  </si>
  <si>
    <t>Total acumulado 2022</t>
  </si>
  <si>
    <t>1 a 31 de mar/22</t>
  </si>
  <si>
    <t>1 a 30 de abr/22</t>
  </si>
  <si>
    <t>Canais</t>
  </si>
  <si>
    <t>Assunto</t>
  </si>
  <si>
    <t>Rótulos de Linha</t>
  </si>
  <si>
    <t>Pandemia - COVID 19</t>
  </si>
  <si>
    <t>01 a 31 de jan/23</t>
  </si>
  <si>
    <t>01 a 28 de fev/23</t>
  </si>
  <si>
    <t>01 a 31 de mar/23</t>
  </si>
  <si>
    <t>01 a 30 de abr/23</t>
  </si>
  <si>
    <t>Total acumulado 2023</t>
  </si>
  <si>
    <t>1 a 31 de mar/23</t>
  </si>
  <si>
    <t>1 a 30 de abr/23</t>
  </si>
  <si>
    <t>Secretaria Municipal da Saúde</t>
  </si>
  <si>
    <t>01 a 15 de mai/23</t>
  </si>
  <si>
    <t>1 a 15 de mai/23</t>
  </si>
  <si>
    <t>1 a 15 de mai/22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</si>
</sst>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29" applyNumberFormat="0" applyFill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5" fillId="5" borderId="15" xfId="0" applyFont="1" applyFill="1" applyBorder="1"/>
    <xf numFmtId="0" fontId="5" fillId="5" borderId="16" xfId="0" applyFont="1" applyFill="1" applyBorder="1"/>
    <xf numFmtId="0" fontId="5" fillId="5" borderId="16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8" borderId="1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/>
    </xf>
    <xf numFmtId="0" fontId="6" fillId="3" borderId="29" xfId="1" applyFill="1" applyAlignment="1">
      <alignment horizontal="left" wrapText="1"/>
    </xf>
    <xf numFmtId="0" fontId="6" fillId="3" borderId="29" xfId="1" applyFill="1"/>
    <xf numFmtId="0" fontId="6" fillId="3" borderId="29" xfId="1" applyFill="1" applyAlignment="1">
      <alignment horizontal="left"/>
    </xf>
    <xf numFmtId="0" fontId="2" fillId="2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6" borderId="22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3" borderId="22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/>
    <xf numFmtId="0" fontId="3" fillId="4" borderId="13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2" borderId="32" xfId="0" applyFont="1" applyFill="1" applyBorder="1"/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9" xfId="0" applyFont="1" applyFill="1" applyBorder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4" xfId="0" applyFont="1" applyFill="1" applyBorder="1"/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10" borderId="4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1" borderId="31" xfId="0" applyFont="1" applyFill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0" fontId="1" fillId="12" borderId="19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/>
    </xf>
    <xf numFmtId="0" fontId="9" fillId="13" borderId="31" xfId="0" applyFont="1" applyFill="1" applyBorder="1" applyAlignment="1">
      <alignment wrapText="1"/>
    </xf>
    <xf numFmtId="0" fontId="9" fillId="13" borderId="31" xfId="0" applyFont="1" applyFill="1" applyBorder="1" applyAlignment="1">
      <alignment horizontal="right" wrapText="1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" fillId="14" borderId="4" xfId="0" applyFont="1" applyFill="1" applyBorder="1" applyAlignment="1">
      <alignment horizontal="center" wrapText="1"/>
    </xf>
    <xf numFmtId="0" fontId="1" fillId="14" borderId="9" xfId="0" applyFont="1" applyFill="1" applyBorder="1" applyAlignment="1">
      <alignment horizontal="center" wrapText="1"/>
    </xf>
    <xf numFmtId="0" fontId="1" fillId="14" borderId="9" xfId="0" applyFont="1" applyFill="1" applyBorder="1" applyAlignment="1">
      <alignment horizontal="center" vertical="center" wrapText="1"/>
    </xf>
    <xf numFmtId="0" fontId="1" fillId="14" borderId="22" xfId="0" applyFont="1" applyFill="1" applyBorder="1" applyAlignment="1">
      <alignment horizontal="center" vertical="center" wrapText="1"/>
    </xf>
    <xf numFmtId="0" fontId="1" fillId="15" borderId="31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13" borderId="31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/>
    <xf numFmtId="0" fontId="9" fillId="13" borderId="2" xfId="0" applyFont="1" applyFill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9" fillId="13" borderId="31" xfId="0" applyFont="1" applyFill="1" applyBorder="1" applyAlignment="1">
      <alignment horizontal="center" wrapText="1"/>
    </xf>
    <xf numFmtId="0" fontId="9" fillId="13" borderId="39" xfId="0" applyFont="1" applyFill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41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11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2" fontId="4" fillId="0" borderId="3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2" fontId="4" fillId="0" borderId="44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Título 3" xfId="1" builtinId="18"/>
  </cellStyles>
  <dxfs count="0"/>
  <tableStyles count="1" defaultTableStyle="TableStyleMedium2" defaultPivotStyle="PivotStyleLight16">
    <tableStyle name="Invisible" pivot="0" table="0" count="0"/>
  </tableStyles>
  <colors>
    <mruColors>
      <color rgb="FFFF00FF"/>
      <color rgb="FF00FFFF"/>
      <color rgb="FF00CCFF"/>
      <color rgb="FF0000FF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Serviços mais demandados de 1 até 15 de Maio/23</a:t>
            </a:r>
            <a:r>
              <a:rPr lang="en-US" sz="1400" b="1" i="1" u="sng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 </a:t>
            </a:r>
            <a:endParaRPr lang="pt-BR" sz="1400" b="1">
              <a:solidFill>
                <a:sysClr val="windowText" lastClr="000000"/>
              </a:solidFill>
              <a:effectLst/>
            </a:endParaRP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Potocolos Pandemia</a:t>
            </a:r>
            <a:endParaRPr lang="pt-BR" sz="14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'Serviços - MAI 23'!$B$2</c:f>
              <c:strCache>
                <c:ptCount val="1"/>
                <c:pt idx="0">
                  <c:v>Contagem de Serviço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D4-4855-A704-66D1A20B33A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D4-4855-A704-66D1A20B33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D4-4855-A704-66D1A20B33AA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3FC-4A9D-889D-DB02B7C2D9A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AD4-4855-A704-66D1A20B33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AD4-4855-A704-66D1A20B3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'Serviços - MAI 23'!$A$3:$A$6</c:f>
              <c:strCache>
                <c:ptCount val="4"/>
                <c:pt idx="0">
                  <c:v>Material escolar</c:v>
                </c:pt>
                <c:pt idx="1">
                  <c:v>Manifestação livre</c:v>
                </c:pt>
                <c:pt idx="2">
                  <c:v>Renda Básica Emergencial </c:v>
                </c:pt>
                <c:pt idx="3">
                  <c:v>Vacinas</c:v>
                </c:pt>
              </c:strCache>
            </c:strRef>
          </c:cat>
          <c:val>
            <c:numRef>
              <c:f>'Serviços - MAI 23'!$B$3:$B$6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C-4A9D-889D-DB02B7C2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885786629108296"/>
          <c:y val="0.15090715228426263"/>
          <c:w val="0.37995332416301242"/>
          <c:h val="0.78600091015002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Canais de comunicação mais demandados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</a:t>
            </a:r>
            <a:r>
              <a:rPr lang="en-US" sz="1400" b="1" i="0" u="none" strike="noStrike" baseline="0">
                <a:solidFill>
                  <a:schemeClr val="tx1"/>
                </a:solidFill>
                <a:effectLst/>
              </a:rPr>
              <a:t>1 até 15 de 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Maio/23 </a:t>
            </a:r>
            <a:endParaRPr lang="pt-BR" sz="140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Potocolos Pandemia 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'Canais - MAI 23'!$B$2</c:f>
              <c:strCache>
                <c:ptCount val="1"/>
                <c:pt idx="0">
                  <c:v>Contagem de Canal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62-4BDD-B2DE-618A054BBD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62-4BDD-B2DE-618A054BBD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2-4BDD-B2DE-618A054BBD6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612-4DEB-AC6E-6EB6703287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612-4DEB-AC6E-6EB6703287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612-4DEB-AC6E-6EB6703287E6}"/>
              </c:ext>
            </c:extLst>
          </c:dPt>
          <c:dLbls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612-4DEB-AC6E-6EB6703287E6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612-4DEB-AC6E-6EB6703287E6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612-4DEB-AC6E-6EB6703287E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'Canais - MAI 23'!$A$3:$A$9</c15:sqref>
                  </c15:fullRef>
                </c:ext>
              </c:extLst>
              <c:f>'Canais - MAI 23'!$A$3:$A$8</c:f>
              <c:strCache>
                <c:ptCount val="6"/>
                <c:pt idx="0">
                  <c:v>Central SP156</c:v>
                </c:pt>
                <c:pt idx="1">
                  <c:v>PORTAL</c:v>
                </c:pt>
                <c:pt idx="2">
                  <c:v>E-mail</c:v>
                </c:pt>
                <c:pt idx="3">
                  <c:v>Presencial</c:v>
                </c:pt>
                <c:pt idx="4">
                  <c:v>Cartas</c:v>
                </c:pt>
                <c:pt idx="5">
                  <c:v>Encaminhamento de outros órgãos (Processo SEI, Memorando, Ofício, etc.) - referenciar na descrição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'Canais - MAI 23'!$B$3:$B$9</c15:sqref>
                  </c15:fullRef>
                </c:ext>
              </c:extLst>
              <c:f>'Canais - MAI 23'!$B$3:$B$8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4B1-4BCC-801C-90321C6B41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701811704998416"/>
          <c:y val="0.13091407506994365"/>
          <c:w val="0.29270036617983763"/>
          <c:h val="0.696795050488700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baseline="0">
                <a:effectLst/>
              </a:rPr>
              <a:t>Órgão x Serviços - </a:t>
            </a:r>
            <a:r>
              <a:rPr lang="en-US" sz="1600" b="1" i="0" u="none" strike="noStrike" baseline="0">
                <a:effectLst/>
              </a:rPr>
              <a:t>1 até 15 de </a:t>
            </a:r>
            <a:r>
              <a:rPr lang="pt-BR" sz="1600" b="1" i="0" baseline="0">
                <a:effectLst/>
              </a:rPr>
              <a:t>Maio/23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76124890638670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'Órgãos x Serviços'!$B$25</c:f>
              <c:strCache>
                <c:ptCount val="1"/>
                <c:pt idx="0">
                  <c:v>Material e uniforme escolar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'Órgãos x Serviços'!$A$26:$A$27</c:f>
              <c:strCache>
                <c:ptCount val="2"/>
                <c:pt idx="0">
                  <c:v>Secretaria Municipal da Saúde</c:v>
                </c:pt>
                <c:pt idx="1">
                  <c:v>Secretaria Municipal de Educação</c:v>
                </c:pt>
              </c:strCache>
            </c:strRef>
          </c:cat>
          <c:val>
            <c:numRef>
              <c:f>'Órgãos x Serviços'!$B$26:$B$27</c:f>
              <c:numCache>
                <c:formatCode>General</c:formatCode>
                <c:ptCount val="2"/>
                <c:pt idx="0">
                  <c:v>0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8-4373-943A-1BA57731B393}"/>
            </c:ext>
          </c:extLst>
        </c:ser>
        <c:ser>
          <c:idx val="1"/>
          <c:order val="1"/>
          <c:tx>
            <c:strRef>
              <c:f>'Órgãos x Serviços'!$C$25</c:f>
              <c:strCache>
                <c:ptCount val="1"/>
                <c:pt idx="0">
                  <c:v>Vacinação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'Órgãos x Serviços'!$A$26:$A$27</c:f>
              <c:strCache>
                <c:ptCount val="2"/>
                <c:pt idx="0">
                  <c:v>Secretaria Municipal da Saúde</c:v>
                </c:pt>
                <c:pt idx="1">
                  <c:v>Secretaria Municipal de Educação</c:v>
                </c:pt>
              </c:strCache>
            </c:strRef>
          </c:cat>
          <c:val>
            <c:numRef>
              <c:f>'Órgãos x Serviços'!$C$26:$C$27</c:f>
              <c:numCache>
                <c:formatCode>General</c:formatCode>
                <c:ptCount val="2"/>
                <c:pt idx="0">
                  <c:v>0.875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8-4373-943A-1BA57731B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4790272"/>
        <c:axId val="13747844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'Órgãos x Serviços'!$D$25</c15:sqref>
                        </c15:formulaRef>
                      </c:ext>
                    </c:extLst>
                    <c:strCache>
                      <c:ptCount val="1"/>
                      <c:pt idx="0">
                        <c:v>Renda Básica Emergencial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'Órgãos x Serviços'!$A$26:$A$27</c15:sqref>
                        </c15:formulaRef>
                      </c:ext>
                    </c:extLst>
                    <c:strCache>
                      <c:ptCount val="2"/>
                      <c:pt idx="0">
                        <c:v>Secretaria Municipal da Saúde</c:v>
                      </c:pt>
                      <c:pt idx="1">
                        <c:v>Secretaria Municipal de Educação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'Órgãos x Serviços'!$D$26:$D$27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6E8-436C-AD64-16652B352842}"/>
                  </c:ext>
                </c:extLst>
              </c15:ser>
            </c15:filteredBarSeries>
          </c:ext>
        </c:extLst>
      </c:barChart>
      <c:catAx>
        <c:axId val="137479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4784448"/>
        <c:crosses val="autoZero"/>
        <c:auto val="1"/>
        <c:lblAlgn val="ctr"/>
        <c:lblOffset val="100"/>
        <c:tickLblSkip val="1"/>
        <c:noMultiLvlLbl val="0"/>
      </c:catAx>
      <c:valAx>
        <c:axId val="137478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479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114298</xdr:colOff>
      <xdr:row>0</xdr:row>
      <xdr:rowOff>4761</xdr:rowOff>
    </xdr:from>
    <xdr:to>
      <xdr:col>12</xdr:col>
      <xdr:colOff>276225</xdr:colOff>
      <xdr:row>19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18E23B-3273-44E4-A811-C2C7551B2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195261</xdr:colOff>
      <xdr:row>0</xdr:row>
      <xdr:rowOff>52386</xdr:rowOff>
    </xdr:from>
    <xdr:to>
      <xdr:col>13</xdr:col>
      <xdr:colOff>200025</xdr:colOff>
      <xdr:row>20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89DF14-7C3C-47BC-916D-84D16EC5D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19050</xdr:rowOff>
    </xdr:from>
    <xdr:to>
      <xdr:col>13</xdr:col>
      <xdr:colOff>561975</xdr:colOff>
      <xdr:row>12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zoomScale="90" zoomScaleNormal="90" workbookViewId="0"/>
  </sheetViews>
  <sheetFormatPr defaultRowHeight="12.75" x14ac:dyDescent="0.2"/>
  <cols>
    <col min="1" max="1" width="35" style="48" customWidth="1"/>
    <col min="2" max="2" width="8.5703125" style="48" bestFit="1" customWidth="1"/>
    <col min="3" max="3" width="8.5703125" style="48" customWidth="1"/>
    <col min="4" max="4" width="11.28515625" style="2" customWidth="1"/>
    <col min="5" max="5" width="9.85546875" style="2" bestFit="1" customWidth="1"/>
    <col min="6" max="6" width="9.5703125" style="2" customWidth="1"/>
    <col min="7" max="7" width="9.42578125" style="2" customWidth="1"/>
    <col min="8" max="8" width="12.5703125" style="2" bestFit="1" customWidth="1"/>
    <col min="9" max="9" width="9.85546875" style="2" bestFit="1" customWidth="1"/>
    <col min="10" max="10" width="8.7109375" style="2" customWidth="1"/>
    <col min="11" max="11" width="8.42578125" style="2" customWidth="1"/>
    <col min="12" max="12" width="12.5703125" style="2" bestFit="1" customWidth="1"/>
    <col min="13" max="13" width="9.85546875" style="2" bestFit="1" customWidth="1"/>
    <col min="14" max="14" width="6.85546875" style="2" customWidth="1"/>
    <col min="15" max="15" width="8.5703125" style="2" bestFit="1" customWidth="1"/>
    <col min="16" max="16" width="11.5703125" style="2" customWidth="1"/>
    <col min="17" max="19" width="9.85546875" style="2" customWidth="1"/>
    <col min="20" max="20" width="12.5703125" style="2" bestFit="1" customWidth="1"/>
    <col min="21" max="21" width="9.85546875" style="2" customWidth="1"/>
    <col min="22" max="22" width="9.7109375" style="2" customWidth="1"/>
    <col min="23" max="23" width="11.85546875" style="2" customWidth="1"/>
    <col min="24" max="25" width="12.5703125" style="2" bestFit="1" customWidth="1"/>
    <col min="26" max="26" width="10.42578125" style="2" bestFit="1" customWidth="1"/>
    <col min="27" max="29" width="12.5703125" style="2" bestFit="1" customWidth="1"/>
    <col min="30" max="30" width="11.42578125" style="2" customWidth="1"/>
    <col min="31" max="31" width="9.140625" style="2"/>
    <col min="32" max="33" width="12.5703125" style="2" bestFit="1" customWidth="1"/>
    <col min="34" max="34" width="9.85546875" style="2" bestFit="1" customWidth="1"/>
    <col min="35" max="35" width="9.140625" style="2"/>
    <col min="36" max="37" width="12.5703125" style="2" bestFit="1" customWidth="1"/>
    <col min="38" max="38" width="11.28515625" style="2" customWidth="1"/>
    <col min="39" max="16384" width="9.140625" style="2"/>
  </cols>
  <sheetData>
    <row r="1" spans="1:29" ht="15.75" thickBot="1" x14ac:dyDescent="0.3">
      <c r="B1" s="69"/>
      <c r="C1" s="69"/>
      <c r="D1" s="70"/>
      <c r="E1" s="142">
        <v>2023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  <c r="Q1" s="145" t="s">
        <v>30</v>
      </c>
      <c r="R1" s="146"/>
      <c r="S1" s="112"/>
      <c r="T1" s="112"/>
      <c r="U1" s="112"/>
    </row>
    <row r="2" spans="1:29" s="3" customFormat="1" ht="51.75" thickBot="1" x14ac:dyDescent="0.25">
      <c r="A2" s="22" t="s">
        <v>0</v>
      </c>
      <c r="B2" s="49" t="s">
        <v>33</v>
      </c>
      <c r="C2" s="49" t="s">
        <v>28</v>
      </c>
      <c r="D2" s="31" t="s">
        <v>36</v>
      </c>
      <c r="E2" s="36" t="s">
        <v>43</v>
      </c>
      <c r="F2" s="36" t="s">
        <v>44</v>
      </c>
      <c r="G2" s="36" t="s">
        <v>45</v>
      </c>
      <c r="H2" s="36" t="s">
        <v>46</v>
      </c>
      <c r="I2" s="36" t="s">
        <v>51</v>
      </c>
      <c r="J2" s="36"/>
      <c r="K2" s="36"/>
      <c r="L2" s="36"/>
      <c r="M2" s="36"/>
      <c r="N2" s="36"/>
      <c r="O2" s="36"/>
      <c r="P2" s="36"/>
      <c r="Q2" s="13" t="s">
        <v>47</v>
      </c>
      <c r="R2" s="13" t="s">
        <v>29</v>
      </c>
    </row>
    <row r="3" spans="1:29" x14ac:dyDescent="0.2">
      <c r="A3" s="27" t="s">
        <v>4</v>
      </c>
      <c r="B3" s="51">
        <v>1690</v>
      </c>
      <c r="C3" s="71">
        <v>2059</v>
      </c>
      <c r="D3" s="93">
        <v>46</v>
      </c>
      <c r="E3" s="98"/>
      <c r="F3" s="76"/>
      <c r="G3" s="76"/>
      <c r="H3" s="76"/>
      <c r="I3" s="76"/>
      <c r="J3" s="76"/>
      <c r="K3" s="76"/>
      <c r="L3" s="76"/>
      <c r="M3" s="76"/>
      <c r="N3" s="77"/>
      <c r="O3" s="77"/>
      <c r="P3" s="77"/>
      <c r="Q3" s="53">
        <f t="shared" ref="Q3:Q11" si="0">SUM(E3:P3)</f>
        <v>0</v>
      </c>
      <c r="R3" s="46">
        <f t="shared" ref="R3:R11" si="1">SUM(B3:P3)</f>
        <v>3795</v>
      </c>
    </row>
    <row r="4" spans="1:29" ht="38.25" x14ac:dyDescent="0.2">
      <c r="A4" s="28" t="s">
        <v>9</v>
      </c>
      <c r="B4" s="52">
        <v>215</v>
      </c>
      <c r="C4" s="72">
        <v>553</v>
      </c>
      <c r="D4" s="94">
        <v>6</v>
      </c>
      <c r="E4" s="99"/>
      <c r="F4" s="79"/>
      <c r="G4" s="79"/>
      <c r="H4" s="79"/>
      <c r="I4" s="79"/>
      <c r="J4" s="79"/>
      <c r="K4" s="79"/>
      <c r="L4" s="79"/>
      <c r="M4" s="79"/>
      <c r="N4" s="80"/>
      <c r="O4" s="80"/>
      <c r="P4" s="80"/>
      <c r="Q4" s="54">
        <f t="shared" si="0"/>
        <v>0</v>
      </c>
      <c r="R4" s="47">
        <f t="shared" si="1"/>
        <v>774</v>
      </c>
    </row>
    <row r="5" spans="1:29" ht="38.25" x14ac:dyDescent="0.2">
      <c r="A5" s="29" t="s">
        <v>18</v>
      </c>
      <c r="B5" s="52">
        <v>487</v>
      </c>
      <c r="C5" s="72">
        <v>1688</v>
      </c>
      <c r="D5" s="94">
        <v>0</v>
      </c>
      <c r="E5" s="99"/>
      <c r="F5" s="79"/>
      <c r="G5" s="79"/>
      <c r="H5" s="79"/>
      <c r="I5" s="79"/>
      <c r="J5" s="79"/>
      <c r="K5" s="79"/>
      <c r="L5" s="79"/>
      <c r="M5" s="79"/>
      <c r="N5" s="80"/>
      <c r="O5" s="80"/>
      <c r="P5" s="80"/>
      <c r="Q5" s="54">
        <f t="shared" si="0"/>
        <v>0</v>
      </c>
      <c r="R5" s="47">
        <f t="shared" si="1"/>
        <v>2175</v>
      </c>
    </row>
    <row r="6" spans="1:29" ht="21" customHeight="1" x14ac:dyDescent="0.2">
      <c r="A6" s="28" t="s">
        <v>13</v>
      </c>
      <c r="B6" s="52">
        <v>94</v>
      </c>
      <c r="C6" s="72">
        <v>165</v>
      </c>
      <c r="D6" s="94">
        <v>12</v>
      </c>
      <c r="E6" s="60">
        <v>0</v>
      </c>
      <c r="F6" s="41">
        <v>0</v>
      </c>
      <c r="G6" s="41">
        <v>0</v>
      </c>
      <c r="H6" s="41">
        <v>0</v>
      </c>
      <c r="I6" s="41">
        <v>0</v>
      </c>
      <c r="J6" s="41"/>
      <c r="K6" s="41"/>
      <c r="L6" s="41"/>
      <c r="M6" s="41"/>
      <c r="N6" s="61"/>
      <c r="O6" s="61"/>
      <c r="P6" s="61"/>
      <c r="Q6" s="54">
        <f t="shared" si="0"/>
        <v>0</v>
      </c>
      <c r="R6" s="47">
        <f t="shared" si="1"/>
        <v>271</v>
      </c>
    </row>
    <row r="7" spans="1:29" ht="22.5" customHeight="1" x14ac:dyDescent="0.2">
      <c r="A7" s="28" t="s">
        <v>27</v>
      </c>
      <c r="B7" s="52">
        <v>23</v>
      </c>
      <c r="C7" s="72">
        <v>1424</v>
      </c>
      <c r="D7" s="94">
        <v>189</v>
      </c>
      <c r="E7" s="60">
        <v>6</v>
      </c>
      <c r="F7" s="41">
        <v>5</v>
      </c>
      <c r="G7" s="41">
        <v>11</v>
      </c>
      <c r="H7" s="41">
        <v>5</v>
      </c>
      <c r="I7" s="41">
        <v>1</v>
      </c>
      <c r="J7" s="41"/>
      <c r="K7" s="41"/>
      <c r="L7" s="41"/>
      <c r="M7" s="41"/>
      <c r="N7" s="61"/>
      <c r="O7" s="61"/>
      <c r="P7" s="61"/>
      <c r="Q7" s="54">
        <f t="shared" si="0"/>
        <v>28</v>
      </c>
      <c r="R7" s="47">
        <f t="shared" si="1"/>
        <v>1664</v>
      </c>
    </row>
    <row r="8" spans="1:29" x14ac:dyDescent="0.2">
      <c r="A8" s="28" t="s">
        <v>26</v>
      </c>
      <c r="B8" s="32">
        <v>205</v>
      </c>
      <c r="C8" s="73">
        <v>1178</v>
      </c>
      <c r="D8" s="95">
        <v>9</v>
      </c>
      <c r="E8" s="60">
        <v>3</v>
      </c>
      <c r="F8" s="41">
        <v>0</v>
      </c>
      <c r="G8" s="41">
        <v>0</v>
      </c>
      <c r="H8" s="41">
        <v>0</v>
      </c>
      <c r="I8" s="41">
        <v>0</v>
      </c>
      <c r="J8" s="41"/>
      <c r="K8" s="41"/>
      <c r="L8" s="41"/>
      <c r="M8" s="41"/>
      <c r="N8" s="61"/>
      <c r="O8" s="61"/>
      <c r="P8" s="61"/>
      <c r="Q8" s="54">
        <f t="shared" si="0"/>
        <v>3</v>
      </c>
      <c r="R8" s="47">
        <f t="shared" si="1"/>
        <v>1395</v>
      </c>
    </row>
    <row r="9" spans="1:29" ht="13.5" thickBot="1" x14ac:dyDescent="0.25">
      <c r="A9" s="30" t="s">
        <v>31</v>
      </c>
      <c r="B9" s="45">
        <v>0</v>
      </c>
      <c r="C9" s="74">
        <v>402</v>
      </c>
      <c r="D9" s="96">
        <v>117</v>
      </c>
      <c r="E9" s="44">
        <v>0</v>
      </c>
      <c r="F9" s="43">
        <v>4</v>
      </c>
      <c r="G9" s="43">
        <v>5</v>
      </c>
      <c r="H9" s="62">
        <v>5</v>
      </c>
      <c r="I9" s="62">
        <v>7</v>
      </c>
      <c r="J9" s="62"/>
      <c r="K9" s="62"/>
      <c r="L9" s="62"/>
      <c r="M9" s="62"/>
      <c r="N9" s="63"/>
      <c r="O9" s="63"/>
      <c r="P9" s="63"/>
      <c r="Q9" s="55">
        <f t="shared" si="0"/>
        <v>21</v>
      </c>
      <c r="R9" s="57">
        <f t="shared" si="1"/>
        <v>540</v>
      </c>
    </row>
    <row r="10" spans="1:29" ht="26.25" thickBot="1" x14ac:dyDescent="0.25">
      <c r="A10" s="26" t="s">
        <v>14</v>
      </c>
      <c r="B10" s="17">
        <v>30</v>
      </c>
      <c r="C10" s="75">
        <v>76</v>
      </c>
      <c r="D10" s="97">
        <v>1</v>
      </c>
      <c r="E10" s="100"/>
      <c r="F10" s="81"/>
      <c r="G10" s="81"/>
      <c r="H10" s="81"/>
      <c r="I10" s="81"/>
      <c r="J10" s="81"/>
      <c r="K10" s="81"/>
      <c r="L10" s="81"/>
      <c r="M10" s="81"/>
      <c r="N10" s="82"/>
      <c r="O10" s="83"/>
      <c r="P10" s="83"/>
      <c r="Q10" s="56">
        <f t="shared" si="0"/>
        <v>0</v>
      </c>
      <c r="R10" s="37">
        <f t="shared" si="1"/>
        <v>107</v>
      </c>
    </row>
    <row r="11" spans="1:29" ht="13.5" thickBot="1" x14ac:dyDescent="0.25">
      <c r="A11" s="12" t="s">
        <v>15</v>
      </c>
      <c r="B11" s="101">
        <f t="shared" ref="B11:P11" si="2">SUM(B3:B10)</f>
        <v>2744</v>
      </c>
      <c r="C11" s="102">
        <f t="shared" ref="C11" si="3">SUM(C3:C10)</f>
        <v>7545</v>
      </c>
      <c r="D11" s="102">
        <f t="shared" si="2"/>
        <v>380</v>
      </c>
      <c r="E11" s="103">
        <f t="shared" si="2"/>
        <v>9</v>
      </c>
      <c r="F11" s="104">
        <f t="shared" si="2"/>
        <v>9</v>
      </c>
      <c r="G11" s="104">
        <f t="shared" si="2"/>
        <v>16</v>
      </c>
      <c r="H11" s="104">
        <f t="shared" si="2"/>
        <v>10</v>
      </c>
      <c r="I11" s="104">
        <f t="shared" si="2"/>
        <v>8</v>
      </c>
      <c r="J11" s="104">
        <f t="shared" si="2"/>
        <v>0</v>
      </c>
      <c r="K11" s="104">
        <f t="shared" si="2"/>
        <v>0</v>
      </c>
      <c r="L11" s="104">
        <f t="shared" si="2"/>
        <v>0</v>
      </c>
      <c r="M11" s="104">
        <f t="shared" si="2"/>
        <v>0</v>
      </c>
      <c r="N11" s="105">
        <f t="shared" si="2"/>
        <v>0</v>
      </c>
      <c r="O11" s="106">
        <f t="shared" si="2"/>
        <v>0</v>
      </c>
      <c r="P11" s="106">
        <f t="shared" si="2"/>
        <v>0</v>
      </c>
      <c r="Q11" s="56">
        <f t="shared" si="0"/>
        <v>52</v>
      </c>
      <c r="R11" s="42">
        <f t="shared" si="1"/>
        <v>10721</v>
      </c>
    </row>
    <row r="12" spans="1:29" ht="13.5" thickBot="1" x14ac:dyDescent="0.25">
      <c r="A12" s="15"/>
      <c r="B12" s="15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9" ht="49.5" customHeight="1" thickBot="1" x14ac:dyDescent="0.25">
      <c r="A13" s="16"/>
      <c r="C13" s="147" t="s">
        <v>13</v>
      </c>
      <c r="D13" s="148"/>
      <c r="E13" s="149"/>
      <c r="F13" s="33"/>
      <c r="G13" s="147" t="s">
        <v>5</v>
      </c>
      <c r="H13" s="148"/>
      <c r="I13" s="149"/>
      <c r="K13" s="147" t="s">
        <v>17</v>
      </c>
      <c r="L13" s="148"/>
      <c r="M13" s="149"/>
      <c r="N13" s="33"/>
      <c r="O13" s="147" t="s">
        <v>31</v>
      </c>
      <c r="P13" s="148"/>
      <c r="Q13" s="149"/>
      <c r="AA13" s="140"/>
      <c r="AB13" s="141"/>
      <c r="AC13" s="141"/>
    </row>
    <row r="14" spans="1:29" ht="28.5" customHeight="1" thickBot="1" x14ac:dyDescent="0.25">
      <c r="A14" s="11"/>
      <c r="C14" s="38" t="s">
        <v>10</v>
      </c>
      <c r="D14" s="39" t="s">
        <v>11</v>
      </c>
      <c r="E14" s="40" t="s">
        <v>12</v>
      </c>
      <c r="F14" s="35"/>
      <c r="G14" s="4" t="s">
        <v>10</v>
      </c>
      <c r="H14" s="5" t="s">
        <v>11</v>
      </c>
      <c r="I14" s="6" t="s">
        <v>12</v>
      </c>
      <c r="K14" s="4" t="s">
        <v>10</v>
      </c>
      <c r="L14" s="5" t="s">
        <v>11</v>
      </c>
      <c r="M14" s="6" t="s">
        <v>12</v>
      </c>
      <c r="N14" s="35"/>
      <c r="O14" s="38" t="s">
        <v>10</v>
      </c>
      <c r="P14" s="39" t="s">
        <v>11</v>
      </c>
      <c r="Q14" s="40" t="s">
        <v>12</v>
      </c>
      <c r="AA14" s="35"/>
      <c r="AB14" s="35"/>
      <c r="AC14" s="35"/>
    </row>
    <row r="15" spans="1:29" ht="27.75" customHeight="1" thickBot="1" x14ac:dyDescent="0.25">
      <c r="C15" s="31" t="s">
        <v>43</v>
      </c>
      <c r="D15" s="67">
        <f>E6</f>
        <v>0</v>
      </c>
      <c r="E15" s="64" t="e">
        <f>((D15-0)/0)*100</f>
        <v>#DIV/0!</v>
      </c>
      <c r="F15" s="34"/>
      <c r="G15" s="31" t="s">
        <v>43</v>
      </c>
      <c r="H15" s="67">
        <f>E7</f>
        <v>6</v>
      </c>
      <c r="I15" s="64">
        <f>((H15-6)/6)*100</f>
        <v>0</v>
      </c>
      <c r="K15" s="31" t="s">
        <v>43</v>
      </c>
      <c r="L15" s="135">
        <f>E8</f>
        <v>3</v>
      </c>
      <c r="M15" s="130" t="e">
        <f>((L15-0)/0)*100</f>
        <v>#DIV/0!</v>
      </c>
      <c r="N15" s="34"/>
      <c r="O15" s="31" t="s">
        <v>43</v>
      </c>
      <c r="P15" s="137">
        <f>E9</f>
        <v>0</v>
      </c>
      <c r="Q15" s="64" t="e">
        <f>((P15-0)/0)*100</f>
        <v>#DIV/0!</v>
      </c>
      <c r="Z15" s="3"/>
      <c r="AA15" s="7"/>
      <c r="AB15" s="78"/>
      <c r="AC15" s="34"/>
    </row>
    <row r="16" spans="1:29" ht="29.25" customHeight="1" thickBot="1" x14ac:dyDescent="0.25">
      <c r="C16" s="31" t="s">
        <v>44</v>
      </c>
      <c r="D16" s="66">
        <f>F6</f>
        <v>0</v>
      </c>
      <c r="E16" s="65" t="e">
        <f t="shared" ref="E16:E19" si="4">((D16-D15)/D15)*100</f>
        <v>#DIV/0!</v>
      </c>
      <c r="F16" s="34"/>
      <c r="G16" s="31" t="s">
        <v>44</v>
      </c>
      <c r="H16" s="66">
        <f>F7</f>
        <v>5</v>
      </c>
      <c r="I16" s="65">
        <f t="shared" ref="I16:I19" si="5">((H16-H15)/H15)*100</f>
        <v>-16.666666666666664</v>
      </c>
      <c r="K16" s="31" t="s">
        <v>44</v>
      </c>
      <c r="L16" s="132">
        <f>F8</f>
        <v>0</v>
      </c>
      <c r="M16" s="136">
        <f t="shared" ref="M16:M19" si="6">((L16-L15)/L15)*100</f>
        <v>-100</v>
      </c>
      <c r="N16" s="34"/>
      <c r="O16" s="31" t="s">
        <v>44</v>
      </c>
      <c r="P16" s="138">
        <f>F9</f>
        <v>4</v>
      </c>
      <c r="Q16" s="65" t="e">
        <f t="shared" ref="Q16:Q19" si="7">((P16-P15)/P15)*100</f>
        <v>#DIV/0!</v>
      </c>
      <c r="Z16" s="3"/>
      <c r="AA16" s="7"/>
      <c r="AB16" s="78"/>
      <c r="AC16" s="34"/>
    </row>
    <row r="17" spans="3:29" ht="26.25" thickBot="1" x14ac:dyDescent="0.25">
      <c r="C17" s="31" t="s">
        <v>48</v>
      </c>
      <c r="D17" s="66">
        <v>0</v>
      </c>
      <c r="E17" s="65" t="e">
        <f t="shared" si="4"/>
        <v>#DIV/0!</v>
      </c>
      <c r="F17" s="34"/>
      <c r="G17" s="31" t="s">
        <v>48</v>
      </c>
      <c r="H17" s="66">
        <v>11</v>
      </c>
      <c r="I17" s="65">
        <f t="shared" si="5"/>
        <v>120</v>
      </c>
      <c r="K17" s="31" t="s">
        <v>48</v>
      </c>
      <c r="L17" s="134">
        <v>0</v>
      </c>
      <c r="M17" s="130" t="e">
        <f t="shared" si="6"/>
        <v>#DIV/0!</v>
      </c>
      <c r="N17" s="34"/>
      <c r="O17" s="31" t="s">
        <v>48</v>
      </c>
      <c r="P17" s="139">
        <v>5</v>
      </c>
      <c r="Q17" s="65">
        <f t="shared" si="7"/>
        <v>25</v>
      </c>
      <c r="Z17" s="3"/>
      <c r="AA17" s="7"/>
      <c r="AB17" s="78"/>
      <c r="AC17" s="34"/>
    </row>
    <row r="18" spans="3:29" ht="26.25" thickBot="1" x14ac:dyDescent="0.25">
      <c r="C18" s="31" t="s">
        <v>49</v>
      </c>
      <c r="D18" s="66">
        <v>0</v>
      </c>
      <c r="E18" s="65" t="e">
        <f t="shared" si="4"/>
        <v>#DIV/0!</v>
      </c>
      <c r="F18" s="34"/>
      <c r="G18" s="31" t="s">
        <v>49</v>
      </c>
      <c r="H18" s="66">
        <v>5</v>
      </c>
      <c r="I18" s="65">
        <f t="shared" si="5"/>
        <v>-54.54545454545454</v>
      </c>
      <c r="K18" s="31" t="s">
        <v>49</v>
      </c>
      <c r="L18" s="132">
        <v>0</v>
      </c>
      <c r="M18" s="136" t="e">
        <f t="shared" si="6"/>
        <v>#DIV/0!</v>
      </c>
      <c r="N18" s="34"/>
      <c r="O18" s="31" t="s">
        <v>49</v>
      </c>
      <c r="P18" s="132">
        <v>5</v>
      </c>
      <c r="Q18" s="65">
        <f t="shared" si="7"/>
        <v>0</v>
      </c>
      <c r="Z18" s="3"/>
      <c r="AA18" s="7"/>
      <c r="AB18" s="78"/>
      <c r="AC18" s="34"/>
    </row>
    <row r="19" spans="3:29" ht="26.25" thickBot="1" x14ac:dyDescent="0.25">
      <c r="C19" s="31" t="s">
        <v>52</v>
      </c>
      <c r="D19" s="66">
        <v>0</v>
      </c>
      <c r="E19" s="65" t="e">
        <f t="shared" si="4"/>
        <v>#DIV/0!</v>
      </c>
      <c r="F19" s="34"/>
      <c r="G19" s="31" t="s">
        <v>52</v>
      </c>
      <c r="H19" s="66">
        <v>1</v>
      </c>
      <c r="I19" s="65">
        <f t="shared" si="5"/>
        <v>-80</v>
      </c>
      <c r="K19" s="31" t="s">
        <v>52</v>
      </c>
      <c r="L19" s="132">
        <v>0</v>
      </c>
      <c r="M19" s="130" t="e">
        <f t="shared" si="6"/>
        <v>#DIV/0!</v>
      </c>
      <c r="N19" s="34"/>
      <c r="O19" s="31" t="s">
        <v>52</v>
      </c>
      <c r="P19" s="66">
        <v>7</v>
      </c>
      <c r="Q19" s="65">
        <f t="shared" si="7"/>
        <v>40</v>
      </c>
      <c r="Z19" s="3"/>
      <c r="AA19" s="7"/>
      <c r="AB19" s="78"/>
      <c r="AC19" s="34"/>
    </row>
  </sheetData>
  <mergeCells count="7">
    <mergeCell ref="AA13:AC13"/>
    <mergeCell ref="E1:P1"/>
    <mergeCell ref="Q1:R1"/>
    <mergeCell ref="C13:E13"/>
    <mergeCell ref="G13:I13"/>
    <mergeCell ref="K13:M13"/>
    <mergeCell ref="O13:Q1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10" formulaRange="1"/>
    <ignoredError sqref="M15:M19 Q15:Q16 E15:E1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/>
  </sheetViews>
  <sheetFormatPr defaultRowHeight="12.75" x14ac:dyDescent="0.2"/>
  <cols>
    <col min="1" max="1" width="30.85546875" style="48" customWidth="1"/>
    <col min="2" max="2" width="8.5703125" style="48" bestFit="1" customWidth="1"/>
    <col min="3" max="3" width="8.5703125" style="48" customWidth="1"/>
    <col min="4" max="4" width="12.5703125" style="2" bestFit="1" customWidth="1"/>
    <col min="5" max="5" width="9.85546875" style="2" bestFit="1" customWidth="1"/>
    <col min="6" max="6" width="9.5703125" style="2" customWidth="1"/>
    <col min="7" max="7" width="9.42578125" style="2" customWidth="1"/>
    <col min="8" max="8" width="12.5703125" style="2" bestFit="1" customWidth="1"/>
    <col min="9" max="9" width="9.85546875" style="2" bestFit="1" customWidth="1"/>
    <col min="10" max="10" width="8.7109375" style="2" customWidth="1"/>
    <col min="11" max="11" width="8.5703125" style="2" customWidth="1"/>
    <col min="12" max="12" width="12.5703125" style="2" bestFit="1" customWidth="1"/>
    <col min="13" max="13" width="9.85546875" style="2" bestFit="1" customWidth="1"/>
    <col min="14" max="14" width="6.85546875" style="2" customWidth="1"/>
    <col min="15" max="15" width="8.5703125" style="2" bestFit="1" customWidth="1"/>
    <col min="16" max="16" width="11.5703125" style="2" customWidth="1"/>
    <col min="17" max="17" width="9.85546875" style="2" bestFit="1" customWidth="1"/>
    <col min="18" max="19" width="9.85546875" style="2" customWidth="1"/>
    <col min="20" max="20" width="12.5703125" style="2" bestFit="1" customWidth="1"/>
    <col min="21" max="21" width="9.85546875" style="2" customWidth="1"/>
    <col min="22" max="22" width="9.7109375" style="2" customWidth="1"/>
    <col min="23" max="23" width="11.85546875" style="2" customWidth="1"/>
    <col min="24" max="25" width="12.5703125" style="2" bestFit="1" customWidth="1"/>
    <col min="26" max="26" width="10.42578125" style="2" bestFit="1" customWidth="1"/>
    <col min="27" max="16384" width="9.140625" style="2"/>
  </cols>
  <sheetData>
    <row r="1" spans="1:26" ht="15.75" thickBot="1" x14ac:dyDescent="0.3">
      <c r="B1" s="69"/>
      <c r="C1" s="69"/>
      <c r="D1" s="70"/>
      <c r="E1" s="142">
        <v>2023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  <c r="Q1" s="50"/>
      <c r="R1" s="50"/>
      <c r="S1" s="91"/>
      <c r="T1" s="91"/>
      <c r="U1" s="91"/>
      <c r="V1" s="150" t="s">
        <v>30</v>
      </c>
      <c r="W1" s="151"/>
    </row>
    <row r="2" spans="1:26" s="3" customFormat="1" ht="51.75" thickBot="1" x14ac:dyDescent="0.25">
      <c r="A2" s="22" t="s">
        <v>39</v>
      </c>
      <c r="B2" s="49" t="s">
        <v>33</v>
      </c>
      <c r="C2" s="49" t="s">
        <v>28</v>
      </c>
      <c r="D2" s="49" t="s">
        <v>36</v>
      </c>
      <c r="E2" s="36" t="s">
        <v>43</v>
      </c>
      <c r="F2" s="36" t="s">
        <v>44</v>
      </c>
      <c r="G2" s="36" t="s">
        <v>45</v>
      </c>
      <c r="H2" s="36" t="s">
        <v>46</v>
      </c>
      <c r="I2" s="36" t="s">
        <v>51</v>
      </c>
      <c r="J2" s="36"/>
      <c r="K2" s="36"/>
      <c r="L2" s="36"/>
      <c r="M2" s="36"/>
      <c r="N2" s="36"/>
      <c r="O2" s="36"/>
      <c r="P2" s="36"/>
      <c r="Q2" s="13" t="s">
        <v>47</v>
      </c>
      <c r="R2" s="13" t="s">
        <v>29</v>
      </c>
      <c r="T2" s="89"/>
      <c r="U2" s="89"/>
      <c r="V2" s="89"/>
      <c r="W2" s="89"/>
    </row>
    <row r="3" spans="1:26" x14ac:dyDescent="0.2">
      <c r="A3" s="23" t="s">
        <v>2</v>
      </c>
      <c r="B3" s="51">
        <v>1588</v>
      </c>
      <c r="C3" s="71">
        <v>3468</v>
      </c>
      <c r="D3" s="93">
        <v>100</v>
      </c>
      <c r="E3" s="107">
        <v>1</v>
      </c>
      <c r="F3" s="108">
        <v>2</v>
      </c>
      <c r="G3" s="58">
        <v>7</v>
      </c>
      <c r="H3" s="58">
        <v>4</v>
      </c>
      <c r="I3" s="58">
        <v>1</v>
      </c>
      <c r="J3" s="58"/>
      <c r="K3" s="58"/>
      <c r="L3" s="58"/>
      <c r="M3" s="58"/>
      <c r="N3" s="59"/>
      <c r="O3" s="59"/>
      <c r="P3" s="59"/>
      <c r="Q3" s="53">
        <f t="shared" ref="Q3:Q9" si="0">SUM(E3:P3)</f>
        <v>15</v>
      </c>
      <c r="R3" s="46">
        <f t="shared" ref="R3:R9" si="1">SUM(B3:P3)</f>
        <v>5171</v>
      </c>
      <c r="T3" s="90"/>
      <c r="U3" s="90"/>
      <c r="V3" s="90"/>
      <c r="W3" s="90"/>
    </row>
    <row r="4" spans="1:26" x14ac:dyDescent="0.2">
      <c r="A4" s="24" t="s">
        <v>19</v>
      </c>
      <c r="B4" s="52">
        <v>349</v>
      </c>
      <c r="C4" s="72">
        <v>1391</v>
      </c>
      <c r="D4" s="94">
        <v>185</v>
      </c>
      <c r="E4" s="109">
        <v>4</v>
      </c>
      <c r="F4" s="110">
        <v>6</v>
      </c>
      <c r="G4" s="41">
        <v>6</v>
      </c>
      <c r="H4" s="41">
        <v>6</v>
      </c>
      <c r="I4" s="41">
        <v>6</v>
      </c>
      <c r="J4" s="41"/>
      <c r="K4" s="41"/>
      <c r="L4" s="41"/>
      <c r="M4" s="41"/>
      <c r="N4" s="61"/>
      <c r="O4" s="61"/>
      <c r="P4" s="61"/>
      <c r="Q4" s="54">
        <f t="shared" si="0"/>
        <v>28</v>
      </c>
      <c r="R4" s="47">
        <f t="shared" si="1"/>
        <v>1953</v>
      </c>
      <c r="T4" s="90"/>
      <c r="U4" s="90"/>
      <c r="V4" s="90"/>
      <c r="W4" s="90"/>
    </row>
    <row r="5" spans="1:26" x14ac:dyDescent="0.2">
      <c r="A5" s="24" t="s">
        <v>20</v>
      </c>
      <c r="B5" s="52">
        <v>454</v>
      </c>
      <c r="C5" s="72">
        <v>2666</v>
      </c>
      <c r="D5" s="94">
        <v>91</v>
      </c>
      <c r="E5" s="109">
        <v>4</v>
      </c>
      <c r="F5" s="110">
        <v>1</v>
      </c>
      <c r="G5" s="41">
        <v>3</v>
      </c>
      <c r="H5" s="41">
        <v>0</v>
      </c>
      <c r="I5" s="41">
        <v>1</v>
      </c>
      <c r="J5" s="41"/>
      <c r="K5" s="41"/>
      <c r="L5" s="41"/>
      <c r="M5" s="41"/>
      <c r="N5" s="61"/>
      <c r="O5" s="61"/>
      <c r="P5" s="61"/>
      <c r="Q5" s="54">
        <f t="shared" si="0"/>
        <v>9</v>
      </c>
      <c r="R5" s="47">
        <f t="shared" si="1"/>
        <v>3220</v>
      </c>
      <c r="T5" s="90"/>
      <c r="U5" s="90"/>
      <c r="V5" s="90"/>
      <c r="W5" s="90"/>
    </row>
    <row r="6" spans="1:26" ht="21" customHeight="1" x14ac:dyDescent="0.2">
      <c r="A6" s="24" t="s">
        <v>23</v>
      </c>
      <c r="B6" s="52">
        <v>0</v>
      </c>
      <c r="C6" s="72">
        <v>13</v>
      </c>
      <c r="D6" s="94">
        <v>1</v>
      </c>
      <c r="E6" s="109">
        <v>0</v>
      </c>
      <c r="F6" s="110">
        <v>0</v>
      </c>
      <c r="G6" s="41">
        <v>0</v>
      </c>
      <c r="H6" s="41">
        <v>0</v>
      </c>
      <c r="I6" s="41">
        <v>0</v>
      </c>
      <c r="J6" s="41"/>
      <c r="K6" s="41"/>
      <c r="L6" s="41"/>
      <c r="M6" s="41"/>
      <c r="N6" s="61"/>
      <c r="O6" s="61"/>
      <c r="P6" s="61"/>
      <c r="Q6" s="54">
        <f t="shared" si="0"/>
        <v>0</v>
      </c>
      <c r="R6" s="47">
        <f t="shared" si="1"/>
        <v>14</v>
      </c>
      <c r="T6" s="90"/>
      <c r="U6" s="90"/>
      <c r="V6" s="90"/>
      <c r="W6" s="90"/>
    </row>
    <row r="7" spans="1:26" ht="22.5" customHeight="1" x14ac:dyDescent="0.2">
      <c r="A7" s="24" t="s">
        <v>21</v>
      </c>
      <c r="B7" s="52">
        <v>0</v>
      </c>
      <c r="C7" s="72">
        <v>2</v>
      </c>
      <c r="D7" s="94">
        <v>2</v>
      </c>
      <c r="E7" s="109">
        <v>0</v>
      </c>
      <c r="F7" s="110">
        <v>0</v>
      </c>
      <c r="G7" s="41">
        <v>0</v>
      </c>
      <c r="H7" s="41">
        <v>0</v>
      </c>
      <c r="I7" s="41">
        <v>0</v>
      </c>
      <c r="J7" s="41"/>
      <c r="K7" s="41"/>
      <c r="L7" s="41"/>
      <c r="M7" s="41"/>
      <c r="N7" s="61"/>
      <c r="O7" s="61"/>
      <c r="P7" s="61"/>
      <c r="Q7" s="54">
        <f t="shared" si="0"/>
        <v>0</v>
      </c>
      <c r="R7" s="47">
        <f t="shared" si="1"/>
        <v>4</v>
      </c>
      <c r="T7" s="90"/>
      <c r="U7" s="90"/>
      <c r="V7" s="90"/>
      <c r="W7" s="90"/>
    </row>
    <row r="8" spans="1:26" ht="39" thickBot="1" x14ac:dyDescent="0.25">
      <c r="A8" s="25" t="s">
        <v>22</v>
      </c>
      <c r="B8" s="32">
        <v>0</v>
      </c>
      <c r="C8" s="73">
        <v>5</v>
      </c>
      <c r="D8" s="95">
        <v>1</v>
      </c>
      <c r="E8" s="109">
        <v>0</v>
      </c>
      <c r="F8" s="110">
        <v>0</v>
      </c>
      <c r="G8" s="41">
        <v>0</v>
      </c>
      <c r="H8" s="41">
        <v>0</v>
      </c>
      <c r="I8" s="41">
        <v>0</v>
      </c>
      <c r="J8" s="41"/>
      <c r="K8" s="41"/>
      <c r="L8" s="41"/>
      <c r="M8" s="41"/>
      <c r="N8" s="61"/>
      <c r="O8" s="61"/>
      <c r="P8" s="61"/>
      <c r="Q8" s="54">
        <f t="shared" si="0"/>
        <v>0</v>
      </c>
      <c r="R8" s="47">
        <f t="shared" si="1"/>
        <v>6</v>
      </c>
      <c r="T8" s="90"/>
      <c r="U8" s="90"/>
      <c r="V8" s="90"/>
      <c r="W8" s="90"/>
    </row>
    <row r="9" spans="1:26" ht="13.5" thickBot="1" x14ac:dyDescent="0.25">
      <c r="A9" s="12" t="s">
        <v>15</v>
      </c>
      <c r="B9" s="101">
        <f t="shared" ref="B9:P9" si="2">SUM(B3:B8)</f>
        <v>2391</v>
      </c>
      <c r="C9" s="102">
        <f t="shared" ref="C9" si="3">SUM(C3:C8)</f>
        <v>7545</v>
      </c>
      <c r="D9" s="102">
        <f t="shared" si="2"/>
        <v>380</v>
      </c>
      <c r="E9" s="103">
        <f t="shared" si="2"/>
        <v>9</v>
      </c>
      <c r="F9" s="104">
        <f t="shared" si="2"/>
        <v>9</v>
      </c>
      <c r="G9" s="104">
        <f t="shared" si="2"/>
        <v>16</v>
      </c>
      <c r="H9" s="104">
        <f t="shared" si="2"/>
        <v>10</v>
      </c>
      <c r="I9" s="104">
        <f t="shared" si="2"/>
        <v>8</v>
      </c>
      <c r="J9" s="104">
        <f t="shared" si="2"/>
        <v>0</v>
      </c>
      <c r="K9" s="104">
        <f t="shared" si="2"/>
        <v>0</v>
      </c>
      <c r="L9" s="104">
        <f t="shared" si="2"/>
        <v>0</v>
      </c>
      <c r="M9" s="104">
        <f t="shared" si="2"/>
        <v>0</v>
      </c>
      <c r="N9" s="105">
        <f t="shared" si="2"/>
        <v>0</v>
      </c>
      <c r="O9" s="106">
        <f t="shared" si="2"/>
        <v>0</v>
      </c>
      <c r="P9" s="106">
        <f t="shared" si="2"/>
        <v>0</v>
      </c>
      <c r="Q9" s="56">
        <f t="shared" si="0"/>
        <v>52</v>
      </c>
      <c r="R9" s="42">
        <f t="shared" si="1"/>
        <v>10368</v>
      </c>
    </row>
    <row r="10" spans="1:26" ht="13.5" thickBot="1" x14ac:dyDescent="0.25">
      <c r="A10" s="15"/>
      <c r="B10" s="15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6" ht="49.5" customHeight="1" thickBot="1" x14ac:dyDescent="0.25">
      <c r="A11" s="16"/>
      <c r="C11" s="147" t="str">
        <f>A3</f>
        <v>Central SP156</v>
      </c>
      <c r="D11" s="152"/>
      <c r="E11" s="153"/>
      <c r="F11" s="3"/>
      <c r="G11" s="147" t="str">
        <f>A4</f>
        <v xml:space="preserve">Portal </v>
      </c>
      <c r="H11" s="152"/>
      <c r="I11" s="153"/>
      <c r="K11" s="147" t="str">
        <f>A5</f>
        <v>E-mail</v>
      </c>
      <c r="L11" s="148"/>
      <c r="M11" s="149"/>
      <c r="N11" s="33"/>
      <c r="O11" s="147" t="str">
        <f>A6</f>
        <v>Presencial</v>
      </c>
      <c r="P11" s="148"/>
      <c r="Q11" s="149"/>
      <c r="R11" s="33"/>
      <c r="S11" s="147" t="str">
        <f>A7</f>
        <v>Carta</v>
      </c>
      <c r="T11" s="148"/>
      <c r="U11" s="149"/>
      <c r="W11" s="147" t="str">
        <f>A8</f>
        <v>Encaminhamento de outros órgãos (Processo SEI, Memorando, Ofício, etc.) - referenciar na descrição</v>
      </c>
      <c r="X11" s="148"/>
      <c r="Y11" s="149"/>
      <c r="Z11" s="33"/>
    </row>
    <row r="12" spans="1:26" ht="28.5" customHeight="1" thickBot="1" x14ac:dyDescent="0.25">
      <c r="A12" s="11"/>
      <c r="C12" s="4" t="s">
        <v>10</v>
      </c>
      <c r="D12" s="5" t="s">
        <v>11</v>
      </c>
      <c r="E12" s="6" t="s">
        <v>12</v>
      </c>
      <c r="G12" s="4" t="s">
        <v>10</v>
      </c>
      <c r="H12" s="5" t="s">
        <v>11</v>
      </c>
      <c r="I12" s="6" t="s">
        <v>12</v>
      </c>
      <c r="J12" s="7"/>
      <c r="K12" s="4" t="s">
        <v>10</v>
      </c>
      <c r="L12" s="5" t="s">
        <v>11</v>
      </c>
      <c r="M12" s="6" t="s">
        <v>12</v>
      </c>
      <c r="N12" s="35"/>
      <c r="O12" s="38" t="s">
        <v>10</v>
      </c>
      <c r="P12" s="39" t="s">
        <v>11</v>
      </c>
      <c r="Q12" s="40" t="s">
        <v>12</v>
      </c>
      <c r="R12" s="35"/>
      <c r="S12" s="4" t="s">
        <v>10</v>
      </c>
      <c r="T12" s="5" t="s">
        <v>11</v>
      </c>
      <c r="U12" s="6" t="s">
        <v>12</v>
      </c>
      <c r="W12" s="4" t="s">
        <v>10</v>
      </c>
      <c r="X12" s="5" t="s">
        <v>11</v>
      </c>
      <c r="Y12" s="6" t="s">
        <v>12</v>
      </c>
      <c r="Z12" s="35"/>
    </row>
    <row r="13" spans="1:26" ht="27.75" customHeight="1" thickBot="1" x14ac:dyDescent="0.25">
      <c r="C13" s="31" t="s">
        <v>43</v>
      </c>
      <c r="D13" s="132">
        <f>E3</f>
        <v>1</v>
      </c>
      <c r="E13" s="64">
        <f>((D13-3)/3)*100</f>
        <v>-66.666666666666657</v>
      </c>
      <c r="F13" s="3"/>
      <c r="G13" s="31" t="s">
        <v>43</v>
      </c>
      <c r="H13" s="132">
        <f>E4</f>
        <v>4</v>
      </c>
      <c r="I13" s="64">
        <f>((H13-1)/1)*100</f>
        <v>300</v>
      </c>
      <c r="J13" s="3"/>
      <c r="K13" s="31" t="s">
        <v>43</v>
      </c>
      <c r="L13" s="132">
        <f>E5</f>
        <v>4</v>
      </c>
      <c r="M13" s="130">
        <f>((L13-2)/2)*100</f>
        <v>100</v>
      </c>
      <c r="N13" s="34"/>
      <c r="O13" s="31" t="s">
        <v>43</v>
      </c>
      <c r="P13" s="132">
        <f>E6</f>
        <v>0</v>
      </c>
      <c r="Q13" s="130" t="e">
        <f>((P13-0)/0)*100</f>
        <v>#DIV/0!</v>
      </c>
      <c r="R13" s="34"/>
      <c r="S13" s="31" t="s">
        <v>34</v>
      </c>
      <c r="T13" s="132">
        <f>E7</f>
        <v>0</v>
      </c>
      <c r="U13" s="130" t="e">
        <f>((T13-0)/0)*100</f>
        <v>#DIV/0!</v>
      </c>
      <c r="W13" s="31" t="s">
        <v>34</v>
      </c>
      <c r="X13" s="132">
        <f>E8</f>
        <v>0</v>
      </c>
      <c r="Y13" s="64" t="e">
        <f>((X13-0)/0)*100</f>
        <v>#DIV/0!</v>
      </c>
      <c r="Z13" s="34"/>
    </row>
    <row r="14" spans="1:26" ht="29.25" customHeight="1" thickBot="1" x14ac:dyDescent="0.25">
      <c r="C14" s="31" t="s">
        <v>44</v>
      </c>
      <c r="D14" s="131">
        <f>F3</f>
        <v>2</v>
      </c>
      <c r="E14" s="64">
        <f>((D14-D13)/D13)*100</f>
        <v>100</v>
      </c>
      <c r="F14" s="3"/>
      <c r="G14" s="31" t="s">
        <v>44</v>
      </c>
      <c r="H14" s="131">
        <f>F4</f>
        <v>6</v>
      </c>
      <c r="I14" s="65">
        <f t="shared" ref="I14:I17" si="4">((H14-H13)/H13)*100</f>
        <v>50</v>
      </c>
      <c r="J14" s="3"/>
      <c r="K14" s="31" t="s">
        <v>44</v>
      </c>
      <c r="L14" s="131">
        <f>F5</f>
        <v>1</v>
      </c>
      <c r="M14" s="133">
        <f t="shared" ref="M14:M17" si="5">((L14-L13)/L13)*100</f>
        <v>-75</v>
      </c>
      <c r="N14" s="34"/>
      <c r="O14" s="31" t="s">
        <v>44</v>
      </c>
      <c r="P14" s="131">
        <f>F6</f>
        <v>0</v>
      </c>
      <c r="Q14" s="133" t="e">
        <f t="shared" ref="Q14:Q17" si="6">((P14-P13)/P13)*100</f>
        <v>#DIV/0!</v>
      </c>
      <c r="R14" s="34"/>
      <c r="S14" s="31" t="s">
        <v>35</v>
      </c>
      <c r="T14" s="131">
        <f>F7</f>
        <v>0</v>
      </c>
      <c r="U14" s="133" t="e">
        <f t="shared" ref="U14:U17" si="7">((T14-T13)/T13)*100</f>
        <v>#DIV/0!</v>
      </c>
      <c r="W14" s="31" t="s">
        <v>35</v>
      </c>
      <c r="X14" s="134">
        <f>F8</f>
        <v>0</v>
      </c>
      <c r="Y14" s="68" t="e">
        <f t="shared" ref="Y14:Y17" si="8">((X14-X13)/X13)*100</f>
        <v>#DIV/0!</v>
      </c>
      <c r="Z14" s="34"/>
    </row>
    <row r="15" spans="1:26" ht="26.25" thickBot="1" x14ac:dyDescent="0.25">
      <c r="C15" s="31" t="s">
        <v>48</v>
      </c>
      <c r="D15" s="66">
        <v>7</v>
      </c>
      <c r="E15" s="64">
        <f t="shared" ref="E15:E17" si="9">((D15-D14)/D14)*100</f>
        <v>250</v>
      </c>
      <c r="F15" s="3"/>
      <c r="G15" s="31" t="s">
        <v>48</v>
      </c>
      <c r="H15" s="66">
        <v>6</v>
      </c>
      <c r="I15" s="65">
        <f t="shared" si="4"/>
        <v>0</v>
      </c>
      <c r="J15" s="3"/>
      <c r="K15" s="31" t="s">
        <v>48</v>
      </c>
      <c r="L15" s="66">
        <v>3</v>
      </c>
      <c r="M15" s="65">
        <f t="shared" si="5"/>
        <v>200</v>
      </c>
      <c r="N15" s="34"/>
      <c r="O15" s="31" t="s">
        <v>48</v>
      </c>
      <c r="P15" s="66">
        <v>0</v>
      </c>
      <c r="Q15" s="65" t="e">
        <f t="shared" si="6"/>
        <v>#DIV/0!</v>
      </c>
      <c r="R15" s="34"/>
      <c r="S15" s="31" t="s">
        <v>37</v>
      </c>
      <c r="T15" s="66">
        <f>G7</f>
        <v>0</v>
      </c>
      <c r="U15" s="65" t="e">
        <f t="shared" si="7"/>
        <v>#DIV/0!</v>
      </c>
      <c r="W15" s="31" t="s">
        <v>37</v>
      </c>
      <c r="X15" s="132">
        <f>G8</f>
        <v>0</v>
      </c>
      <c r="Y15" s="68" t="e">
        <f t="shared" si="8"/>
        <v>#DIV/0!</v>
      </c>
      <c r="Z15" s="34"/>
    </row>
    <row r="16" spans="1:26" ht="26.25" thickBot="1" x14ac:dyDescent="0.25">
      <c r="C16" s="31" t="s">
        <v>49</v>
      </c>
      <c r="D16" s="66">
        <v>4</v>
      </c>
      <c r="E16" s="64">
        <f t="shared" si="9"/>
        <v>-42.857142857142854</v>
      </c>
      <c r="F16" s="3"/>
      <c r="G16" s="31" t="s">
        <v>49</v>
      </c>
      <c r="H16" s="66">
        <v>6</v>
      </c>
      <c r="I16" s="65">
        <f t="shared" si="4"/>
        <v>0</v>
      </c>
      <c r="J16" s="3"/>
      <c r="K16" s="31" t="s">
        <v>49</v>
      </c>
      <c r="L16" s="66">
        <v>0</v>
      </c>
      <c r="M16" s="65">
        <f t="shared" si="5"/>
        <v>-100</v>
      </c>
      <c r="N16" s="34"/>
      <c r="O16" s="31" t="s">
        <v>49</v>
      </c>
      <c r="P16" s="66">
        <v>0</v>
      </c>
      <c r="Q16" s="65" t="e">
        <f t="shared" si="6"/>
        <v>#DIV/0!</v>
      </c>
      <c r="R16" s="34"/>
      <c r="S16" s="31" t="s">
        <v>38</v>
      </c>
      <c r="T16" s="66">
        <v>0</v>
      </c>
      <c r="U16" s="65" t="e">
        <f t="shared" si="7"/>
        <v>#DIV/0!</v>
      </c>
      <c r="W16" s="31" t="s">
        <v>38</v>
      </c>
      <c r="X16" s="134">
        <v>0</v>
      </c>
      <c r="Y16" s="68" t="e">
        <f t="shared" si="8"/>
        <v>#DIV/0!</v>
      </c>
      <c r="Z16" s="34"/>
    </row>
    <row r="17" spans="3:26" ht="26.25" thickBot="1" x14ac:dyDescent="0.25">
      <c r="C17" s="31" t="s">
        <v>52</v>
      </c>
      <c r="D17" s="66">
        <v>1</v>
      </c>
      <c r="E17" s="130">
        <f t="shared" si="9"/>
        <v>-75</v>
      </c>
      <c r="F17" s="3"/>
      <c r="G17" s="31" t="s">
        <v>52</v>
      </c>
      <c r="H17" s="66">
        <v>6</v>
      </c>
      <c r="I17" s="65">
        <f t="shared" si="4"/>
        <v>0</v>
      </c>
      <c r="J17" s="3"/>
      <c r="K17" s="31" t="s">
        <v>52</v>
      </c>
      <c r="L17" s="66">
        <v>1</v>
      </c>
      <c r="M17" s="65" t="e">
        <f t="shared" si="5"/>
        <v>#DIV/0!</v>
      </c>
      <c r="N17" s="34"/>
      <c r="O17" s="31" t="s">
        <v>52</v>
      </c>
      <c r="P17" s="66">
        <v>0</v>
      </c>
      <c r="Q17" s="65" t="e">
        <f t="shared" si="6"/>
        <v>#DIV/0!</v>
      </c>
      <c r="R17" s="34"/>
      <c r="S17" s="31" t="s">
        <v>53</v>
      </c>
      <c r="T17" s="66">
        <v>0</v>
      </c>
      <c r="U17" s="65" t="e">
        <f t="shared" si="7"/>
        <v>#DIV/0!</v>
      </c>
      <c r="W17" s="31" t="s">
        <v>53</v>
      </c>
      <c r="X17" s="132">
        <v>0</v>
      </c>
      <c r="Y17" s="65" t="e">
        <f t="shared" si="8"/>
        <v>#DIV/0!</v>
      </c>
      <c r="Z17" s="34"/>
    </row>
  </sheetData>
  <mergeCells count="8">
    <mergeCell ref="E1:P1"/>
    <mergeCell ref="V1:W1"/>
    <mergeCell ref="C11:E11"/>
    <mergeCell ref="G11:I11"/>
    <mergeCell ref="K11:M11"/>
    <mergeCell ref="O11:Q11"/>
    <mergeCell ref="S11:U11"/>
    <mergeCell ref="W11:Y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:Q8" formulaRange="1"/>
    <ignoredError sqref="Q13:Q15 U13:U17 Y13:Y17 M17 Q16:Q1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/>
  </sheetViews>
  <sheetFormatPr defaultRowHeight="15" x14ac:dyDescent="0.25"/>
  <cols>
    <col min="1" max="1" width="33.85546875" style="1" bestFit="1" customWidth="1"/>
    <col min="2" max="2" width="19.85546875" bestFit="1" customWidth="1"/>
  </cols>
  <sheetData>
    <row r="2" spans="1:2" x14ac:dyDescent="0.25">
      <c r="A2" s="84" t="s">
        <v>40</v>
      </c>
      <c r="B2" s="8" t="s">
        <v>8</v>
      </c>
    </row>
    <row r="3" spans="1:2" ht="15.75" thickBot="1" x14ac:dyDescent="0.3">
      <c r="A3" s="19" t="s">
        <v>5</v>
      </c>
      <c r="B3" s="20">
        <v>1</v>
      </c>
    </row>
    <row r="4" spans="1:2" ht="15.75" thickBot="1" x14ac:dyDescent="0.3">
      <c r="A4" s="19" t="s">
        <v>16</v>
      </c>
      <c r="B4" s="20">
        <v>0</v>
      </c>
    </row>
    <row r="5" spans="1:2" ht="15.75" thickBot="1" x14ac:dyDescent="0.3">
      <c r="A5" s="19" t="s">
        <v>25</v>
      </c>
      <c r="B5" s="20">
        <v>0</v>
      </c>
    </row>
    <row r="6" spans="1:2" ht="15.75" thickBot="1" x14ac:dyDescent="0.3">
      <c r="A6" s="19" t="s">
        <v>31</v>
      </c>
      <c r="B6" s="20">
        <v>7</v>
      </c>
    </row>
    <row r="7" spans="1:2" x14ac:dyDescent="0.25">
      <c r="A7" s="10" t="s">
        <v>6</v>
      </c>
      <c r="B7" s="9">
        <f>SUM(B3:B6)</f>
        <v>8</v>
      </c>
    </row>
    <row r="8" spans="1:2" x14ac:dyDescent="0.25">
      <c r="A8"/>
    </row>
    <row r="9" spans="1:2" x14ac:dyDescent="0.25">
      <c r="A9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/>
  </sheetViews>
  <sheetFormatPr defaultRowHeight="15" x14ac:dyDescent="0.25"/>
  <cols>
    <col min="1" max="1" width="50.85546875" bestFit="1" customWidth="1"/>
    <col min="2" max="2" width="18.28515625" bestFit="1" customWidth="1"/>
  </cols>
  <sheetData>
    <row r="2" spans="1:2" x14ac:dyDescent="0.25">
      <c r="A2" s="85" t="s">
        <v>39</v>
      </c>
      <c r="B2" s="8" t="s">
        <v>7</v>
      </c>
    </row>
    <row r="3" spans="1:2" ht="15.75" thickBot="1" x14ac:dyDescent="0.3">
      <c r="A3" s="21" t="s">
        <v>2</v>
      </c>
      <c r="B3" s="20">
        <v>1</v>
      </c>
    </row>
    <row r="4" spans="1:2" ht="15.75" thickBot="1" x14ac:dyDescent="0.3">
      <c r="A4" s="21" t="s">
        <v>1</v>
      </c>
      <c r="B4" s="20">
        <v>6</v>
      </c>
    </row>
    <row r="5" spans="1:2" ht="15.75" thickBot="1" x14ac:dyDescent="0.3">
      <c r="A5" s="21" t="s">
        <v>20</v>
      </c>
      <c r="B5" s="20">
        <v>1</v>
      </c>
    </row>
    <row r="6" spans="1:2" ht="15.75" thickBot="1" x14ac:dyDescent="0.3">
      <c r="A6" s="21" t="s">
        <v>23</v>
      </c>
      <c r="B6" s="20">
        <v>0</v>
      </c>
    </row>
    <row r="7" spans="1:2" ht="15.75" thickBot="1" x14ac:dyDescent="0.3">
      <c r="A7" s="21" t="s">
        <v>24</v>
      </c>
      <c r="B7" s="20">
        <v>0</v>
      </c>
    </row>
    <row r="8" spans="1:2" ht="30.75" thickBot="1" x14ac:dyDescent="0.3">
      <c r="A8" s="19" t="s">
        <v>22</v>
      </c>
      <c r="B8" s="20">
        <v>0</v>
      </c>
    </row>
    <row r="9" spans="1:2" x14ac:dyDescent="0.25">
      <c r="A9" s="18" t="s">
        <v>6</v>
      </c>
      <c r="B9" s="9">
        <f>SUM(B3:B8)</f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/>
  </sheetViews>
  <sheetFormatPr defaultRowHeight="15" x14ac:dyDescent="0.25"/>
  <cols>
    <col min="1" max="1" width="26" customWidth="1"/>
    <col min="2" max="2" width="11.85546875" customWidth="1"/>
    <col min="3" max="4" width="10.28515625" bestFit="1" customWidth="1"/>
    <col min="5" max="5" width="10" bestFit="1" customWidth="1"/>
    <col min="6" max="6" width="10.140625" bestFit="1" customWidth="1"/>
  </cols>
  <sheetData>
    <row r="1" spans="1:6" ht="37.5" thickBot="1" x14ac:dyDescent="0.3">
      <c r="A1" s="111" t="s">
        <v>41</v>
      </c>
      <c r="B1" s="86" t="s">
        <v>27</v>
      </c>
      <c r="C1" s="86" t="s">
        <v>42</v>
      </c>
      <c r="D1" s="86" t="s">
        <v>26</v>
      </c>
      <c r="E1" s="116" t="s">
        <v>32</v>
      </c>
      <c r="F1" s="86" t="s">
        <v>6</v>
      </c>
    </row>
    <row r="2" spans="1:6" x14ac:dyDescent="0.25">
      <c r="A2" s="120" t="s">
        <v>50</v>
      </c>
      <c r="B2" s="117">
        <v>0</v>
      </c>
      <c r="C2" s="117">
        <v>0</v>
      </c>
      <c r="D2" s="117">
        <v>0</v>
      </c>
      <c r="E2" s="117">
        <v>7</v>
      </c>
      <c r="F2" s="121">
        <f>SUM(B2:E2)</f>
        <v>7</v>
      </c>
    </row>
    <row r="3" spans="1:6" ht="25.5" thickBot="1" x14ac:dyDescent="0.3">
      <c r="A3" s="122" t="s">
        <v>3</v>
      </c>
      <c r="B3" s="123">
        <v>1</v>
      </c>
      <c r="C3" s="123">
        <v>0</v>
      </c>
      <c r="D3" s="123">
        <v>0</v>
      </c>
      <c r="E3" s="123">
        <v>0</v>
      </c>
      <c r="F3" s="124">
        <f>SUM(B3:E3)</f>
        <v>1</v>
      </c>
    </row>
    <row r="4" spans="1:6" ht="15.75" thickBot="1" x14ac:dyDescent="0.3">
      <c r="A4" s="87" t="s">
        <v>6</v>
      </c>
      <c r="B4" s="118">
        <f>SUM(B2:B3)</f>
        <v>1</v>
      </c>
      <c r="C4" s="118">
        <f>SUM(C2:C3)</f>
        <v>0</v>
      </c>
      <c r="D4" s="118">
        <f>SUM(D2:D3)</f>
        <v>0</v>
      </c>
      <c r="E4" s="119">
        <f>SUM(E2:E3)</f>
        <v>7</v>
      </c>
      <c r="F4" s="118">
        <f>SUM(B4:E4)</f>
        <v>8</v>
      </c>
    </row>
    <row r="6" spans="1:6" x14ac:dyDescent="0.25">
      <c r="A6" s="114"/>
      <c r="B6" s="115"/>
    </row>
    <row r="7" spans="1:6" x14ac:dyDescent="0.25">
      <c r="A7" s="115"/>
      <c r="B7" s="115"/>
    </row>
    <row r="8" spans="1:6" x14ac:dyDescent="0.25">
      <c r="A8" s="114"/>
      <c r="B8" s="115"/>
    </row>
    <row r="9" spans="1:6" x14ac:dyDescent="0.25">
      <c r="A9" s="115"/>
      <c r="B9" s="115"/>
    </row>
    <row r="18" spans="1:17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7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</row>
    <row r="21" spans="1:17" x14ac:dyDescent="0.25">
      <c r="A21" s="125"/>
      <c r="B21" s="125"/>
      <c r="C21" s="125"/>
      <c r="D21" s="125"/>
      <c r="E21" s="125"/>
      <c r="F21" s="125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</row>
    <row r="22" spans="1:17" x14ac:dyDescent="0.25">
      <c r="A22" s="125"/>
      <c r="B22" s="125"/>
      <c r="C22" s="125"/>
      <c r="D22" s="125"/>
      <c r="E22" s="125"/>
      <c r="F22" s="125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 x14ac:dyDescent="0.25">
      <c r="A23" s="125"/>
      <c r="B23" s="125"/>
      <c r="C23" s="125"/>
      <c r="D23" s="125"/>
      <c r="E23" s="125"/>
      <c r="F23" s="125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</row>
    <row r="24" spans="1:17" x14ac:dyDescent="0.25">
      <c r="A24" s="125"/>
      <c r="B24" s="125"/>
      <c r="C24" s="125"/>
      <c r="D24" s="125"/>
      <c r="E24" s="125"/>
      <c r="F24" s="125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36.75" x14ac:dyDescent="0.25">
      <c r="A25" s="126"/>
      <c r="B25" s="126" t="s">
        <v>27</v>
      </c>
      <c r="C25" s="126" t="s">
        <v>32</v>
      </c>
      <c r="D25" s="125" t="s">
        <v>26</v>
      </c>
      <c r="E25" s="126" t="s">
        <v>6</v>
      </c>
      <c r="F25" s="125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127" t="str">
        <f>$A$2</f>
        <v>Secretaria Municipal da Saúde</v>
      </c>
      <c r="B26" s="128">
        <f>B2/$F$4</f>
        <v>0</v>
      </c>
      <c r="C26" s="128">
        <f>E2/$F$4</f>
        <v>0.875</v>
      </c>
      <c r="D26" s="128">
        <f>D2/$F$4</f>
        <v>0</v>
      </c>
      <c r="E26" s="128">
        <f t="shared" ref="E26:E27" si="0">SUM(B26:D26)</f>
        <v>0.875</v>
      </c>
      <c r="F26" s="125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ht="24.75" x14ac:dyDescent="0.25">
      <c r="A27" s="127" t="str">
        <f>$A$3</f>
        <v>Secretaria Municipal de Educação</v>
      </c>
      <c r="B27" s="128">
        <f>B3/$F$4</f>
        <v>0.125</v>
      </c>
      <c r="C27" s="128">
        <f>E3/$F$4</f>
        <v>0</v>
      </c>
      <c r="D27" s="128">
        <f>D3/$F$4</f>
        <v>0</v>
      </c>
      <c r="E27" s="128">
        <f t="shared" si="0"/>
        <v>0.125</v>
      </c>
      <c r="F27" s="125"/>
      <c r="G27" s="113"/>
      <c r="H27" s="113"/>
      <c r="I27" s="113"/>
      <c r="J27" s="113"/>
      <c r="K27" s="113"/>
      <c r="L27" s="113"/>
      <c r="M27" s="92"/>
      <c r="N27" s="92"/>
      <c r="O27" s="92"/>
      <c r="P27" s="92"/>
      <c r="Q27" s="92"/>
    </row>
    <row r="28" spans="1:17" x14ac:dyDescent="0.25">
      <c r="A28" s="129" t="s">
        <v>6</v>
      </c>
      <c r="B28" s="129">
        <f>SUM(B26:B27)</f>
        <v>0.125</v>
      </c>
      <c r="C28" s="129">
        <f>SUM(C26:C27)</f>
        <v>0.875</v>
      </c>
      <c r="D28" s="129">
        <f>SUM(D26:D27)</f>
        <v>0</v>
      </c>
      <c r="E28" s="129">
        <f>SUM(B28:D28)</f>
        <v>1</v>
      </c>
      <c r="F28" s="125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</row>
    <row r="29" spans="1:17" x14ac:dyDescent="0.25">
      <c r="A29" s="125"/>
      <c r="B29" s="125"/>
      <c r="C29" s="125"/>
      <c r="D29" s="125"/>
      <c r="E29" s="125"/>
      <c r="F29" s="125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</row>
    <row r="30" spans="1:17" x14ac:dyDescent="0.25">
      <c r="A30" s="125"/>
      <c r="B30" s="125"/>
      <c r="C30" s="125"/>
      <c r="D30" s="125"/>
      <c r="E30" s="128"/>
      <c r="F30" s="125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125"/>
      <c r="B31" s="125"/>
      <c r="C31" s="125"/>
      <c r="D31" s="125"/>
      <c r="E31" s="125"/>
      <c r="F31" s="125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25"/>
      <c r="B32" s="125"/>
      <c r="C32" s="125"/>
      <c r="D32" s="125"/>
      <c r="E32" s="125"/>
      <c r="F32" s="125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1:17" x14ac:dyDescent="0.2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x14ac:dyDescent="0.25">
      <c r="A34" s="92"/>
      <c r="B34" s="92"/>
      <c r="C34" s="92"/>
      <c r="D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G35" s="88"/>
    </row>
    <row r="36" spans="1:17" x14ac:dyDescent="0.25">
      <c r="G36" s="88"/>
    </row>
    <row r="37" spans="1:17" x14ac:dyDescent="0.25">
      <c r="E37" s="88"/>
      <c r="G37" s="88"/>
    </row>
    <row r="38" spans="1:17" x14ac:dyDescent="0.25">
      <c r="A38" s="88"/>
      <c r="B38" s="88"/>
      <c r="C38" s="88"/>
      <c r="D38" s="88"/>
      <c r="E38" s="88"/>
      <c r="F38" s="88"/>
      <c r="G38" s="88"/>
    </row>
    <row r="39" spans="1:17" x14ac:dyDescent="0.25">
      <c r="A39" s="88"/>
      <c r="B39" s="88"/>
      <c r="C39" s="88"/>
      <c r="D39" s="88"/>
      <c r="E39" s="88"/>
      <c r="F39" s="88"/>
      <c r="G39" s="88"/>
    </row>
    <row r="40" spans="1:17" x14ac:dyDescent="0.25">
      <c r="A40" s="88"/>
      <c r="B40" s="88"/>
      <c r="C40" s="88"/>
      <c r="D40" s="88"/>
      <c r="E40" s="88"/>
      <c r="F40" s="88"/>
      <c r="G40" s="88"/>
    </row>
    <row r="41" spans="1:17" x14ac:dyDescent="0.25">
      <c r="A41" s="88"/>
      <c r="B41" s="88"/>
      <c r="C41" s="88"/>
      <c r="D41" s="88"/>
      <c r="F41" s="88"/>
      <c r="G41" s="88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26:C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Comparativo mensal - serviços</vt:lpstr>
      <vt:lpstr>Comparativo mensal - canais</vt:lpstr>
      <vt:lpstr>Serviços - MAI 23</vt:lpstr>
      <vt:lpstr>Canais - MAI 23</vt:lpstr>
      <vt:lpstr>Órgãos x Serviços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Amorim</dc:creator>
  <cp:lastModifiedBy>Sheila de Fatima Batista Malta</cp:lastModifiedBy>
  <dcterms:created xsi:type="dcterms:W3CDTF">2020-09-01T05:37:16Z</dcterms:created>
  <dcterms:modified xsi:type="dcterms:W3CDTF">2023-06-22T15:32:51Z</dcterms:modified>
</cp:coreProperties>
</file>